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álculos comparativo" sheetId="1" r:id="rId4"/>
    <sheet state="hidden" name="Planilha4" sheetId="2" r:id="rId5"/>
  </sheets>
  <definedNames>
    <definedName name="Cont">Planilha4!$B$3:$B$13</definedName>
    <definedName name="CONTRIBUIÇÃO_PARA_O_PREVPLAN">Planilha4!$B$3:$B$13</definedName>
  </definedNames>
  <calcPr/>
</workbook>
</file>

<file path=xl/sharedStrings.xml><?xml version="1.0" encoding="utf-8"?>
<sst xmlns="http://schemas.openxmlformats.org/spreadsheetml/2006/main" count="44" uniqueCount="39">
  <si>
    <r>
      <rPr>
        <rFont val="Calibri"/>
        <b/>
        <color/>
        <sz val="20.0"/>
      </rPr>
      <t>SIMULAÇÃO DA CONTRIBUIÇÃO</t>
    </r>
    <r>
      <rPr>
        <rFont val="Calibri"/>
        <b/>
        <color/>
        <sz val="18.0"/>
      </rPr>
      <t xml:space="preserve">                                RPPS  </t>
    </r>
    <r>
      <rPr>
        <rFont val="Calibri"/>
        <b/>
        <color/>
        <sz val="14.0"/>
      </rPr>
      <t>X</t>
    </r>
    <r>
      <rPr>
        <rFont val="Calibri"/>
        <b/>
        <color/>
        <sz val="18.0"/>
      </rPr>
      <t xml:space="preserve">  RPC PREVCOM-MG</t>
    </r>
  </si>
  <si>
    <t>Calculo somente para servidores com salários acima do teto do SALARIO DE BENEFICIO DO INSS - R$7.087,22</t>
  </si>
  <si>
    <t>CONTRIBUIÇÃO PARA O RPPS</t>
  </si>
  <si>
    <t>% RPPS/MG</t>
  </si>
  <si>
    <t>Teto Prevcom</t>
  </si>
  <si>
    <t>SEM MIGRAÇÃO</t>
  </si>
  <si>
    <t>COM MIGRAÇÃO</t>
  </si>
  <si>
    <t>salários até 1.742,46</t>
  </si>
  <si>
    <t>Data da migração:</t>
  </si>
  <si>
    <t>de R$ 1.742,47 a 2.904,09</t>
  </si>
  <si>
    <t>Remuneração</t>
  </si>
  <si>
    <t>de R$2.904,10  a 4.065,73</t>
  </si>
  <si>
    <t>Salario de contribuicão</t>
  </si>
  <si>
    <t>de R$ 4.065,74 a 5.227,37</t>
  </si>
  <si>
    <t>Percentual de contribuição</t>
  </si>
  <si>
    <t>de R$ 5.227,38 a 6.389,00</t>
  </si>
  <si>
    <t>Contribuição mensal</t>
  </si>
  <si>
    <t>de R$ 6.389,01 a 7.087,22</t>
  </si>
  <si>
    <t xml:space="preserve">ECONOMIA CONTRIBUIÇÃO PARA O RPPS </t>
  </si>
  <si>
    <t>acima de R$ 7,087,23</t>
  </si>
  <si>
    <t>CALCULO CONTRIBUIÇÃO PREVPLAN</t>
  </si>
  <si>
    <t>AVISO</t>
  </si>
  <si>
    <t>Salario de Participação</t>
  </si>
  <si>
    <t>% CONTRIBUIÇÃO PARA O PREVPLAN</t>
  </si>
  <si>
    <t>% Contribuição PREVPLAN</t>
  </si>
  <si>
    <r>
      <rPr>
        <rFont val="Calibri"/>
        <b/>
        <color/>
        <sz val="18.0"/>
      </rPr>
      <t xml:space="preserve">Pressione a tecla </t>
    </r>
    <r>
      <rPr>
        <rFont val="Calibri"/>
        <b/>
        <color rgb="FFFF0000"/>
        <sz val="18.0"/>
      </rPr>
      <t>"TAB"</t>
    </r>
    <r>
      <rPr>
        <rFont val="Calibri"/>
        <b/>
        <color/>
        <sz val="18.0"/>
      </rPr>
      <t xml:space="preserve"> ou </t>
    </r>
    <r>
      <rPr>
        <rFont val="Calibri"/>
        <b/>
        <color rgb="FFFF0000"/>
        <sz val="18.0"/>
      </rPr>
      <t xml:space="preserve">"ENTER" </t>
    </r>
    <r>
      <rPr>
        <rFont val="Calibri"/>
        <b/>
        <color/>
        <sz val="18.0"/>
      </rPr>
      <t xml:space="preserve">para </t>
    </r>
    <r>
      <rPr>
        <rFont val="Calibri"/>
        <b/>
        <color/>
        <sz val="18.0"/>
      </rPr>
      <t>preencher o valor da sua remuneração atual e o percentual de contribuição PREVPLAN.</t>
    </r>
  </si>
  <si>
    <t>Contribuição Participante</t>
  </si>
  <si>
    <t>Contribuição Patrocinador</t>
  </si>
  <si>
    <t>RESULTADOS</t>
  </si>
  <si>
    <r>
      <rPr>
        <rFont val="Calibri"/>
        <color/>
        <sz val="16.0"/>
      </rPr>
      <t xml:space="preserve"> </t>
    </r>
    <r>
      <rPr>
        <rFont val="Calibri"/>
        <b/>
        <color rgb="FFFF0000"/>
        <sz val="16.0"/>
      </rPr>
      <t>SEM</t>
    </r>
    <r>
      <rPr>
        <rFont val="Calibri"/>
        <color/>
        <sz val="16.0"/>
      </rPr>
      <t xml:space="preserve"> MIGRAÇÃO</t>
    </r>
  </si>
  <si>
    <t>CONTRIBUIÇÃO RPPS</t>
  </si>
  <si>
    <r>
      <rPr>
        <rFont val="Calibri"/>
        <b/>
        <color rgb="FF548DD4"/>
        <sz val="16.0"/>
      </rPr>
      <t>COM</t>
    </r>
    <r>
      <rPr>
        <rFont val="Calibri"/>
        <color/>
        <sz val="16.0"/>
      </rPr>
      <t xml:space="preserve"> MIGRAÇÃO</t>
    </r>
  </si>
  <si>
    <t>CONTRIBUIÇÃO PARTICIPANTE PREVIDENCIA COMPLEMENTAR</t>
  </si>
  <si>
    <t>ECONOMIA MENSAL SERVIDOR</t>
  </si>
  <si>
    <t>PROVISÃO CONTA PARTICIPANTE PARA CALCULO RENDA FUTURA - PLANO PREVPLAN</t>
  </si>
  <si>
    <t>CONTRIBUIÇÃO PARTICIPANTE</t>
  </si>
  <si>
    <t xml:space="preserve"> * CONTRIBUIÇÃO PATROCINADOR</t>
  </si>
  <si>
    <t>TOTAL ACUMULAÇÃO MENSAL NA CONTA DO PARTICIPANTE</t>
  </si>
  <si>
    <t>* LIMITE MÁXIMO PATROCINADOR - 7,5%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</si>
</sst>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0.0%"/>
    <numFmt numFmtId="167" formatCode="_-* #,##0_-;\-* #,##0_-;_-* &quot;-&quot;??_-;_-@"/>
  </numFmts>
  <fonts count="14">
    <font>
      <sz val="11.0"/>
      <color/>
      <name val="Arial"/>
      <scheme val="minor"/>
    </font>
    <font>
      <sz val="16.0"/>
      <color/>
      <name val="Calibri"/>
    </font>
    <font>
      <b/>
      <sz val="18.0"/>
      <color/>
      <name val="Calibri"/>
    </font>
    <font>
      <b/>
      <i/>
      <sz val="14.0"/>
      <color/>
      <name val="Calibri"/>
    </font>
    <font>
      <b/>
      <sz val="16.0"/>
      <color/>
      <name val="Calibri"/>
    </font>
    <font/>
    <font>
      <sz val="16.0"/>
      <color rgb="FFFF0000"/>
      <name val="Calibri"/>
    </font>
    <font>
      <sz val="11.0"/>
      <name val="Calibri"/>
    </font>
    <font>
      <b/>
      <sz val="16.0"/>
      <color rgb="FFFF0000"/>
      <name val="Calibri"/>
    </font>
    <font>
      <b/>
      <sz val="16.0"/>
      <color rgb="FF548DD4"/>
      <name val="Calibri"/>
    </font>
    <font>
      <sz val="11.0"/>
      <color/>
      <name val="Calibri"/>
    </font>
    <font>
      <b/>
      <i/>
      <sz val="24.0"/>
      <color/>
      <name val="Calibri"/>
    </font>
    <font>
      <b/>
      <sz val="24.0"/>
      <color rgb="FFFF0000"/>
      <name val="Calibri"/>
    </font>
    <font>
      <sz val="24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33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tted">
        <color rgb="FF000000"/>
      </left>
      <right/>
      <top style="dotted">
        <color rgb="FF000000"/>
      </top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dotted">
        <color rgb="FF000000"/>
      </left>
      <top/>
    </border>
    <border>
      <top/>
    </border>
    <border>
      <right style="dotted">
        <color rgb="FF000000"/>
      </right>
      <top/>
    </border>
    <border>
      <left style="dotted">
        <color rgb="FF000000"/>
      </left>
      <bottom/>
    </border>
    <border>
      <bottom/>
    </border>
    <border>
      <right style="dotted">
        <color rgb="FF000000"/>
      </right>
      <bottom/>
    </border>
    <border>
      <left style="dotted">
        <color rgb="FF000000"/>
      </left>
    </border>
    <border>
      <right style="dotted">
        <color rgb="FF000000"/>
      </right>
    </border>
    <border>
      <top style="thin">
        <color rgb="FF000000"/>
      </top>
    </border>
    <border>
      <left style="dotted">
        <color rgb="FF000000"/>
      </left>
      <right/>
      <top/>
      <bottom style="dotted">
        <color rgb="FF000000"/>
      </bottom>
    </border>
    <border>
      <left/>
      <right/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dotted">
        <color rgb="FF000000"/>
      </left>
      <top style="dotted">
        <color rgb="FF000000"/>
      </top>
    </border>
    <border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bottom style="dotted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9" xfId="0" applyFont="1" applyNumberFormat="1"/>
    <xf borderId="0" fillId="0" fontId="1" numFmtId="164" xfId="0" applyFont="1" applyNumberFormat="1"/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1" numFmtId="0" xfId="0" applyBorder="1" applyFont="1"/>
    <xf borderId="2" fillId="0" fontId="4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1" fillId="0" fontId="6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7" numFmtId="0" xfId="0" applyBorder="1" applyFont="1"/>
    <xf borderId="7" fillId="0" fontId="1" numFmtId="0" xfId="0" applyAlignment="1" applyBorder="1" applyFont="1">
      <alignment horizontal="center"/>
    </xf>
    <xf borderId="0" fillId="0" fontId="1" numFmtId="0" xfId="0" applyFont="1"/>
    <xf borderId="7" fillId="0" fontId="4" numFmtId="0" xfId="0" applyAlignment="1" applyBorder="1" applyFont="1">
      <alignment horizontal="center"/>
    </xf>
    <xf borderId="7" fillId="0" fontId="8" numFmtId="0" xfId="0" applyAlignment="1" applyBorder="1" applyFont="1">
      <alignment horizontal="center"/>
    </xf>
    <xf borderId="7" fillId="0" fontId="9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Border="1" applyFont="1"/>
    <xf borderId="6" fillId="0" fontId="1" numFmtId="10" xfId="0" applyBorder="1" applyFont="1" applyNumberFormat="1"/>
    <xf borderId="7" fillId="0" fontId="1" numFmtId="164" xfId="0" applyAlignment="1" applyBorder="1" applyFont="1" applyNumberFormat="1">
      <alignment horizontal="center" vertical="center"/>
    </xf>
    <xf borderId="0" fillId="0" fontId="1" numFmtId="165" xfId="0" applyFont="1" applyNumberFormat="1"/>
    <xf borderId="7" fillId="0" fontId="1" numFmtId="0" xfId="0" applyBorder="1" applyFont="1"/>
    <xf borderId="7" fillId="0" fontId="1" numFmtId="14" xfId="0" applyBorder="1" applyFont="1" applyNumberFormat="1"/>
    <xf borderId="8" fillId="0" fontId="1" numFmtId="0" xfId="0" applyBorder="1" applyFont="1"/>
    <xf borderId="9" fillId="0" fontId="1" numFmtId="10" xfId="0" applyBorder="1" applyFont="1" applyNumberFormat="1"/>
    <xf borderId="7" fillId="0" fontId="1" numFmtId="165" xfId="0" applyBorder="1" applyFont="1" applyNumberFormat="1"/>
    <xf borderId="1" fillId="0" fontId="1" numFmtId="14" xfId="0" applyBorder="1" applyFont="1" applyNumberFormat="1"/>
    <xf borderId="1" fillId="0" fontId="1" numFmtId="165" xfId="0" applyBorder="1" applyFont="1" applyNumberFormat="1"/>
    <xf borderId="7" fillId="0" fontId="1" numFmtId="9" xfId="0" applyBorder="1" applyFont="1" applyNumberFormat="1"/>
    <xf borderId="1" fillId="0" fontId="1" numFmtId="9" xfId="0" applyBorder="1" applyFont="1" applyNumberFormat="1"/>
    <xf borderId="0" fillId="0" fontId="10" numFmtId="0" xfId="0" applyFont="1"/>
    <xf borderId="2" fillId="0" fontId="4" numFmtId="0" xfId="0" applyAlignment="1" applyBorder="1" applyFont="1">
      <alignment horizontal="right"/>
    </xf>
    <xf borderId="10" fillId="0" fontId="1" numFmtId="0" xfId="0" applyBorder="1" applyFont="1"/>
    <xf borderId="11" fillId="0" fontId="1" numFmtId="10" xfId="0" applyBorder="1" applyFont="1" applyNumberFormat="1"/>
    <xf borderId="0" fillId="0" fontId="4" numFmtId="165" xfId="0" applyFont="1" applyNumberFormat="1"/>
    <xf borderId="0" fillId="0" fontId="1" numFmtId="165" xfId="0" applyFont="1" applyNumberFormat="1"/>
    <xf borderId="1" fillId="0" fontId="1" numFmtId="10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12" fillId="2" fontId="11" numFmtId="0" xfId="0" applyAlignment="1" applyBorder="1" applyFill="1" applyFont="1">
      <alignment vertical="center"/>
    </xf>
    <xf borderId="13" fillId="2" fontId="11" numFmtId="0" xfId="0" applyAlignment="1" applyBorder="1" applyFont="1">
      <alignment vertical="center"/>
    </xf>
    <xf borderId="14" fillId="2" fontId="11" numFmtId="0" xfId="0" applyAlignment="1" applyBorder="1" applyFont="1">
      <alignment vertical="center"/>
    </xf>
    <xf borderId="0" fillId="0" fontId="1" numFmtId="166" xfId="0" applyFont="1" applyNumberFormat="1"/>
    <xf borderId="15" fillId="2" fontId="11" numFmtId="0" xfId="0" applyAlignment="1" applyBorder="1" applyFont="1">
      <alignment horizontal="center" vertical="center"/>
    </xf>
    <xf borderId="16" fillId="0" fontId="5" numFmtId="0" xfId="0" applyBorder="1" applyFont="1"/>
    <xf borderId="17" fillId="0" fontId="5" numFmtId="0" xfId="0" applyBorder="1" applyFont="1"/>
    <xf borderId="1" fillId="0" fontId="1" numFmtId="167" xfId="0" applyBorder="1" applyFont="1" applyNumberFormat="1"/>
    <xf borderId="2" fillId="0" fontId="1" numFmtId="0" xfId="0" applyAlignment="1" applyBorder="1" applyFont="1">
      <alignment horizontal="center"/>
    </xf>
    <xf borderId="18" fillId="0" fontId="5" numFmtId="0" xfId="0" applyBorder="1" applyFont="1"/>
    <xf borderId="19" fillId="0" fontId="5" numFmtId="0" xfId="0" applyBorder="1" applyFont="1"/>
    <xf borderId="20" fillId="0" fontId="5" numFmtId="0" xfId="0" applyBorder="1" applyFont="1"/>
    <xf borderId="7" fillId="0" fontId="1" numFmtId="166" xfId="0" applyBorder="1" applyFont="1" applyNumberFormat="1"/>
    <xf borderId="5" fillId="0" fontId="1" numFmtId="166" xfId="0" applyAlignment="1" applyBorder="1" applyFont="1" applyNumberFormat="1">
      <alignment horizontal="center"/>
    </xf>
    <xf borderId="6" fillId="0" fontId="5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8" fillId="0" fontId="1" numFmtId="166" xfId="0" applyAlignment="1" applyBorder="1" applyFont="1" applyNumberFormat="1">
      <alignment horizontal="center"/>
    </xf>
    <xf borderId="9" fillId="0" fontId="5" numFmtId="0" xfId="0" applyBorder="1" applyFont="1"/>
    <xf borderId="21" fillId="0" fontId="5" numFmtId="0" xfId="0" applyBorder="1" applyFont="1"/>
    <xf borderId="22" fillId="0" fontId="5" numFmtId="0" xfId="0" applyBorder="1" applyFont="1"/>
    <xf borderId="23" fillId="0" fontId="1" numFmtId="0" xfId="0" applyAlignment="1" applyBorder="1" applyFont="1">
      <alignment horizontal="center"/>
    </xf>
    <xf borderId="23" fillId="0" fontId="5" numFmtId="0" xfId="0" applyBorder="1" applyFont="1"/>
    <xf borderId="4" fillId="0" fontId="1" numFmtId="165" xfId="0" applyBorder="1" applyFont="1" applyNumberFormat="1"/>
    <xf borderId="24" fillId="2" fontId="1" numFmtId="0" xfId="0" applyBorder="1" applyFont="1"/>
    <xf borderId="25" fillId="2" fontId="1" numFmtId="0" xfId="0" applyBorder="1" applyFont="1"/>
    <xf borderId="26" fillId="2" fontId="1" numFmtId="0" xfId="0" applyBorder="1" applyFont="1"/>
    <xf borderId="10" fillId="0" fontId="1" numFmtId="166" xfId="0" applyAlignment="1" applyBorder="1" applyFont="1" applyNumberFormat="1">
      <alignment horizontal="center"/>
    </xf>
    <xf borderId="11" fillId="0" fontId="5" numFmtId="0" xfId="0" applyBorder="1" applyFont="1"/>
    <xf borderId="2" fillId="3" fontId="4" numFmtId="0" xfId="0" applyAlignment="1" applyBorder="1" applyFill="1" applyFont="1">
      <alignment horizontal="center"/>
    </xf>
    <xf borderId="7" fillId="3" fontId="4" numFmtId="165" xfId="0" applyBorder="1" applyFont="1" applyNumberFormat="1"/>
    <xf borderId="27" fillId="0" fontId="12" numFmtId="166" xfId="0" applyAlignment="1" applyBorder="1" applyFont="1" applyNumberFormat="1">
      <alignment horizontal="center" shrinkToFit="0" vertical="center" wrapText="1"/>
    </xf>
    <xf borderId="28" fillId="0" fontId="5" numFmtId="0" xfId="0" applyBorder="1" applyFont="1"/>
    <xf borderId="29" fillId="0" fontId="5" numFmtId="0" xfId="0" applyBorder="1" applyFont="1"/>
    <xf borderId="2" fillId="0" fontId="1" numFmtId="0" xfId="0" applyAlignment="1" applyBorder="1" applyFont="1">
      <alignment horizontal="left"/>
    </xf>
    <xf borderId="30" fillId="0" fontId="5" numFmtId="0" xfId="0" applyBorder="1" applyFont="1"/>
    <xf borderId="31" fillId="0" fontId="5" numFmtId="0" xfId="0" applyBorder="1" applyFont="1"/>
    <xf borderId="32" fillId="0" fontId="5" numFmtId="0" xfId="0" applyBorder="1" applyFont="1"/>
    <xf borderId="2" fillId="2" fontId="4" numFmtId="0" xfId="0" applyAlignment="1" applyBorder="1" applyFont="1">
      <alignment horizontal="center"/>
    </xf>
    <xf borderId="7" fillId="2" fontId="4" numFmtId="165" xfId="0" applyBorder="1" applyFont="1" applyNumberFormat="1"/>
    <xf borderId="0" fillId="0" fontId="3" numFmtId="0" xfId="0" applyFont="1"/>
    <xf borderId="0" fillId="0" fontId="4" numFmtId="0" xfId="0" applyFont="1"/>
    <xf borderId="0" fillId="0" fontId="4" numFmtId="165" xfId="0" applyFont="1" applyNumberFormat="1"/>
    <xf borderId="0" fillId="0" fontId="1" numFmtId="10" xfId="0" applyFont="1" applyNumberFormat="1"/>
    <xf borderId="5" fillId="0" fontId="13" numFmtId="166" xfId="0" applyAlignment="1" applyBorder="1" applyFont="1" applyNumberFormat="1">
      <alignment horizontal="center"/>
    </xf>
    <xf borderId="8" fillId="0" fontId="13" numFmtId="166" xfId="0" applyAlignment="1" applyBorder="1" applyFont="1" applyNumberFormat="1">
      <alignment horizontal="center"/>
    </xf>
    <xf borderId="10" fillId="0" fontId="13" numFmtId="166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0</xdr:row>
      <xdr:rowOff>85725</xdr:rowOff>
    </xdr:from>
    <xdr:ext cx="2609850" cy="1009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2" width="35.38"/>
    <col customWidth="1" min="3" max="3" width="39.38"/>
    <col customWidth="1" min="4" max="4" width="29.0"/>
    <col customWidth="1" min="5" max="5" width="19.88"/>
    <col customWidth="1" min="6" max="6" width="31.75"/>
    <col customWidth="1" min="7" max="7" width="11.0"/>
    <col customWidth="1" min="8" max="8" width="8.0"/>
    <col customWidth="1" min="9" max="9" width="16.75"/>
    <col customWidth="1" min="10" max="10" width="8.0"/>
    <col customWidth="1" min="11" max="11" width="10.75"/>
    <col customWidth="1" hidden="1" min="12" max="12" width="4.75"/>
    <col customWidth="1" hidden="1" min="13" max="13" width="13.0"/>
    <col customWidth="1" hidden="1" min="14" max="14" width="0.75"/>
    <col customWidth="1" hidden="1" min="15" max="15" width="3.88"/>
    <col customWidth="1" hidden="1" min="16" max="16" width="8.0"/>
    <col customWidth="1" min="17" max="18" width="8.0"/>
    <col customWidth="1" min="19" max="19" width="16.75"/>
    <col customWidth="1" min="20" max="20" width="17.75"/>
    <col customWidth="1" min="21" max="26" width="7.63"/>
  </cols>
  <sheetData>
    <row r="1" ht="21.0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  <c r="U1" s="1"/>
      <c r="V1" s="1"/>
      <c r="W1" s="1"/>
      <c r="X1" s="1"/>
      <c r="Y1" s="1"/>
      <c r="Z1" s="1"/>
    </row>
    <row r="2" ht="21.0" customHeight="1">
      <c r="A2" s="1"/>
      <c r="B2" s="4"/>
      <c r="C2" s="5" t="s">
        <v>0</v>
      </c>
      <c r="E2" s="4"/>
      <c r="F2" s="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3"/>
      <c r="T2" s="3"/>
      <c r="U2" s="1"/>
      <c r="V2" s="1"/>
      <c r="W2" s="1"/>
      <c r="X2" s="1"/>
      <c r="Y2" s="1"/>
      <c r="Z2" s="1"/>
    </row>
    <row r="3" ht="21.0" customHeight="1">
      <c r="A3" s="1"/>
      <c r="B3" s="6"/>
      <c r="E3" s="6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"/>
      <c r="T3" s="3"/>
      <c r="U3" s="1"/>
      <c r="V3" s="1"/>
      <c r="W3" s="1"/>
      <c r="X3" s="1"/>
      <c r="Y3" s="1"/>
      <c r="Z3" s="1"/>
    </row>
    <row r="4" ht="21.0" customHeight="1">
      <c r="A4" s="1"/>
      <c r="B4" s="6"/>
      <c r="E4" s="6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3"/>
      <c r="U4" s="1"/>
      <c r="V4" s="1"/>
      <c r="W4" s="1"/>
      <c r="X4" s="1"/>
      <c r="Y4" s="1"/>
      <c r="Z4" s="1"/>
    </row>
    <row r="5" ht="21.0" customHeight="1">
      <c r="A5" s="1"/>
      <c r="B5" s="6" t="s">
        <v>1</v>
      </c>
      <c r="C5" s="7"/>
      <c r="D5" s="7"/>
      <c r="E5" s="8"/>
      <c r="F5" s="1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3"/>
      <c r="T5" s="3"/>
      <c r="U5" s="1"/>
      <c r="V5" s="1"/>
      <c r="W5" s="1"/>
      <c r="X5" s="1"/>
      <c r="Y5" s="1"/>
      <c r="Z5" s="1"/>
    </row>
    <row r="6" ht="21.0" customHeight="1">
      <c r="A6" s="1"/>
      <c r="B6" s="1"/>
      <c r="C6" s="1"/>
      <c r="D6" s="1"/>
      <c r="E6" s="8"/>
      <c r="F6" s="1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3"/>
      <c r="T6" s="3"/>
      <c r="U6" s="1"/>
      <c r="V6" s="1"/>
      <c r="W6" s="1"/>
      <c r="X6" s="1"/>
      <c r="Y6" s="1"/>
      <c r="Z6" s="1"/>
    </row>
    <row r="7" ht="21.0" customHeight="1">
      <c r="A7" s="1"/>
      <c r="B7" s="9" t="s">
        <v>2</v>
      </c>
      <c r="C7" s="10"/>
      <c r="D7" s="11"/>
      <c r="E7" s="12"/>
      <c r="F7" s="13" t="s">
        <v>3</v>
      </c>
      <c r="G7" s="14"/>
      <c r="H7" s="1"/>
      <c r="I7" s="15" t="s">
        <v>4</v>
      </c>
      <c r="J7" s="1"/>
      <c r="K7" s="16"/>
      <c r="L7" s="16"/>
      <c r="M7" s="16"/>
      <c r="N7" s="16"/>
      <c r="O7" s="16"/>
      <c r="P7" s="1"/>
      <c r="Q7" s="1"/>
      <c r="R7" s="1"/>
      <c r="S7" s="3"/>
      <c r="T7" s="3"/>
      <c r="U7" s="1"/>
      <c r="V7" s="1"/>
      <c r="W7" s="1"/>
      <c r="X7" s="1"/>
      <c r="Y7" s="1"/>
      <c r="Z7" s="1"/>
    </row>
    <row r="8" ht="21.0" customHeight="1">
      <c r="A8" s="1"/>
      <c r="B8" s="17"/>
      <c r="C8" s="18" t="s">
        <v>5</v>
      </c>
      <c r="D8" s="19" t="s">
        <v>6</v>
      </c>
      <c r="E8" s="20"/>
      <c r="F8" s="21" t="s">
        <v>7</v>
      </c>
      <c r="G8" s="22">
        <v>0.11</v>
      </c>
      <c r="H8" s="1"/>
      <c r="I8" s="23">
        <v>7087.22</v>
      </c>
      <c r="J8" s="1"/>
      <c r="K8" s="24">
        <v>1742.46</v>
      </c>
      <c r="L8" s="24" t="str">
        <f>K8*0.11</f>
        <v>  191.67 </v>
      </c>
      <c r="M8" s="24" t="str">
        <f>L8</f>
        <v>  191.67 </v>
      </c>
      <c r="N8" s="16"/>
      <c r="O8" s="16"/>
      <c r="P8" s="1"/>
      <c r="Q8" s="1"/>
      <c r="R8" s="1"/>
      <c r="S8" s="3"/>
      <c r="T8" s="3"/>
      <c r="U8" s="1"/>
      <c r="V8" s="1"/>
      <c r="W8" s="1"/>
      <c r="X8" s="1"/>
      <c r="Y8" s="1"/>
      <c r="Z8" s="1"/>
    </row>
    <row r="9" ht="21.0" customHeight="1">
      <c r="A9" s="1"/>
      <c r="B9" s="25" t="s">
        <v>8</v>
      </c>
      <c r="C9" s="26" t="str">
        <f t="shared" ref="C9:D9" si="1">TODAY()</f>
        <v>9/20/2022</v>
      </c>
      <c r="D9" s="26" t="str">
        <f t="shared" si="1"/>
        <v>9/20/2022</v>
      </c>
      <c r="E9" s="20"/>
      <c r="F9" s="27" t="s">
        <v>9</v>
      </c>
      <c r="G9" s="28">
        <v>0.12</v>
      </c>
      <c r="H9" s="1"/>
      <c r="I9" s="1"/>
      <c r="J9" s="1"/>
      <c r="K9" s="24">
        <v>2904.09</v>
      </c>
      <c r="L9" s="24" t="str">
        <f>(K9-K8)*0.12</f>
        <v>  139.40 </v>
      </c>
      <c r="M9" s="24" t="str">
        <f t="shared" ref="M9:M14" si="2">M8+L9</f>
        <v>  331.07 </v>
      </c>
      <c r="N9" s="16"/>
      <c r="O9" s="16"/>
      <c r="P9" s="1"/>
      <c r="Q9" s="1"/>
      <c r="R9" s="1"/>
      <c r="S9" s="3"/>
      <c r="T9" s="3"/>
      <c r="U9" s="1"/>
      <c r="V9" s="1"/>
      <c r="W9" s="1"/>
      <c r="X9" s="1"/>
      <c r="Y9" s="1"/>
      <c r="Z9" s="1"/>
    </row>
    <row r="10" ht="21.0" customHeight="1">
      <c r="A10" s="1"/>
      <c r="B10" s="25" t="s">
        <v>10</v>
      </c>
      <c r="C10" s="29">
        <v>50.0</v>
      </c>
      <c r="D10" s="29" t="str">
        <f>C10</f>
        <v>  50.00 </v>
      </c>
      <c r="E10" s="30"/>
      <c r="F10" s="27" t="s">
        <v>11</v>
      </c>
      <c r="G10" s="28">
        <v>0.13</v>
      </c>
      <c r="H10" s="1"/>
      <c r="I10" s="1"/>
      <c r="J10" s="1"/>
      <c r="K10" s="24">
        <v>4065.73</v>
      </c>
      <c r="L10" s="24" t="str">
        <f>(K10-K9)*0.13</f>
        <v>  151.01 </v>
      </c>
      <c r="M10" s="24" t="str">
        <f t="shared" si="2"/>
        <v>  482.08 </v>
      </c>
      <c r="N10" s="16"/>
      <c r="O10" s="16"/>
      <c r="P10" s="1"/>
      <c r="Q10" s="1"/>
      <c r="R10" s="1"/>
      <c r="S10" s="3"/>
      <c r="T10" s="3"/>
      <c r="U10" s="1"/>
      <c r="V10" s="1"/>
      <c r="W10" s="1"/>
      <c r="X10" s="1"/>
      <c r="Y10" s="1"/>
      <c r="Z10" s="1"/>
    </row>
    <row r="11" ht="21.0" customHeight="1">
      <c r="A11" s="1"/>
      <c r="B11" s="25" t="s">
        <v>12</v>
      </c>
      <c r="C11" s="29" t="str">
        <f>C10</f>
        <v>  50.00 </v>
      </c>
      <c r="D11" s="29" t="str">
        <f>I8</f>
        <v>  7,087.22 </v>
      </c>
      <c r="E11" s="31"/>
      <c r="F11" s="27" t="s">
        <v>13</v>
      </c>
      <c r="G11" s="28">
        <v>0.14</v>
      </c>
      <c r="H11" s="1"/>
      <c r="I11" s="1"/>
      <c r="J11" s="1"/>
      <c r="K11" s="24">
        <v>5227.37</v>
      </c>
      <c r="L11" s="24" t="str">
        <f>(K11-K10)*0.14</f>
        <v>  162.63 </v>
      </c>
      <c r="M11" s="24" t="str">
        <f t="shared" si="2"/>
        <v>  644.71 </v>
      </c>
      <c r="N11" s="16"/>
      <c r="O11" s="16"/>
      <c r="P11" s="1"/>
      <c r="Q11" s="1"/>
      <c r="R11" s="1"/>
      <c r="S11" s="3"/>
      <c r="T11" s="3"/>
      <c r="U11" s="1"/>
      <c r="V11" s="1"/>
      <c r="W11" s="1"/>
      <c r="X11" s="1"/>
      <c r="Y11" s="1"/>
      <c r="Z11" s="1"/>
    </row>
    <row r="12" ht="21.0" customHeight="1">
      <c r="A12" s="1"/>
      <c r="B12" s="25" t="s">
        <v>14</v>
      </c>
      <c r="C12" s="32">
        <v>0.16</v>
      </c>
      <c r="D12" s="32" t="str">
        <f>C12</f>
        <v>16%</v>
      </c>
      <c r="E12" s="31"/>
      <c r="F12" s="27" t="s">
        <v>15</v>
      </c>
      <c r="G12" s="28">
        <v>0.15</v>
      </c>
      <c r="H12" s="1"/>
      <c r="I12" s="1"/>
      <c r="J12" s="1"/>
      <c r="K12" s="24">
        <v>6389.0</v>
      </c>
      <c r="L12" s="24" t="str">
        <f>(K12-K11)*0.15</f>
        <v>  174.24 </v>
      </c>
      <c r="M12" s="24" t="str">
        <f t="shared" si="2"/>
        <v>  818.95 </v>
      </c>
      <c r="N12" s="16"/>
      <c r="O12" s="1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1"/>
      <c r="B13" s="25" t="s">
        <v>16</v>
      </c>
      <c r="C13" s="29" t="str">
        <f>M14</f>
        <v>- 198.78 </v>
      </c>
      <c r="D13" s="29" t="str">
        <f>M13</f>
        <v>  927.18 </v>
      </c>
      <c r="E13" s="33"/>
      <c r="F13" s="27" t="s">
        <v>17</v>
      </c>
      <c r="G13" s="28">
        <v>0.155</v>
      </c>
      <c r="H13" s="1"/>
      <c r="I13" s="1"/>
      <c r="J13" s="1"/>
      <c r="K13" s="24">
        <v>7087.22</v>
      </c>
      <c r="L13" s="24" t="str">
        <f>(K13-K12)*0.155</f>
        <v>  108.22 </v>
      </c>
      <c r="M13" s="24" t="str">
        <f t="shared" si="2"/>
        <v>  927.18 </v>
      </c>
      <c r="N13" s="16"/>
      <c r="O13" s="16"/>
      <c r="P13" s="1"/>
      <c r="Q13" s="1"/>
      <c r="R13" s="34"/>
      <c r="S13" s="1"/>
      <c r="T13" s="1"/>
      <c r="U13" s="1"/>
      <c r="V13" s="1"/>
      <c r="W13" s="1"/>
      <c r="X13" s="1"/>
      <c r="Y13" s="1"/>
      <c r="Z13" s="1"/>
    </row>
    <row r="14" ht="21.0" customHeight="1">
      <c r="A14" s="1"/>
      <c r="B14" s="35" t="s">
        <v>18</v>
      </c>
      <c r="C14" s="11"/>
      <c r="D14" s="29" t="str">
        <f>C13-D13</f>
        <v>- 1,125.96 </v>
      </c>
      <c r="E14" s="31"/>
      <c r="F14" s="36" t="s">
        <v>19</v>
      </c>
      <c r="G14" s="37">
        <v>0.16</v>
      </c>
      <c r="H14" s="1"/>
      <c r="I14" s="1"/>
      <c r="J14" s="1"/>
      <c r="K14" s="38" t="str">
        <f>C10</f>
        <v>  50.00 </v>
      </c>
      <c r="L14" s="38" t="str">
        <f>(K14-K13)*0.16</f>
        <v>- 1,125.96 </v>
      </c>
      <c r="M14" s="38" t="str">
        <f t="shared" si="2"/>
        <v>- 198.78 </v>
      </c>
      <c r="N14" s="16"/>
      <c r="O14" s="1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0" customHeight="1">
      <c r="A15" s="1"/>
      <c r="B15" s="1"/>
      <c r="C15" s="1"/>
      <c r="D15" s="39"/>
      <c r="E15" s="31"/>
      <c r="F15" s="1"/>
      <c r="G15" s="2"/>
      <c r="H15" s="1"/>
      <c r="I15" s="1"/>
      <c r="J15" s="1"/>
      <c r="K15" s="16"/>
      <c r="L15" s="16"/>
      <c r="M15" s="16"/>
      <c r="N15" s="16"/>
      <c r="O15" s="1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0" customHeight="1">
      <c r="A16" s="1"/>
      <c r="B16" s="9" t="s">
        <v>20</v>
      </c>
      <c r="C16" s="10"/>
      <c r="D16" s="11"/>
      <c r="E16" s="31"/>
      <c r="F16" s="1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1.0" customHeight="1">
      <c r="A17" s="1"/>
      <c r="B17" s="17"/>
      <c r="C17" s="18" t="s">
        <v>5</v>
      </c>
      <c r="D17" s="19" t="s">
        <v>6</v>
      </c>
      <c r="E17" s="40"/>
      <c r="F17" s="41"/>
      <c r="I17" s="42"/>
      <c r="J17" s="43"/>
      <c r="K17" s="43"/>
      <c r="L17" s="43"/>
      <c r="M17" s="43"/>
      <c r="N17" s="43"/>
      <c r="O17" s="43"/>
      <c r="P17" s="43"/>
      <c r="Q17" s="43"/>
      <c r="R17" s="44"/>
      <c r="S17" s="1"/>
      <c r="T17" s="1"/>
      <c r="U17" s="1"/>
      <c r="V17" s="1"/>
      <c r="W17" s="1"/>
      <c r="X17" s="1"/>
      <c r="Y17" s="1"/>
      <c r="Z17" s="1"/>
    </row>
    <row r="18" ht="21.0" customHeight="1">
      <c r="A18" s="1"/>
      <c r="B18" s="25" t="s">
        <v>10</v>
      </c>
      <c r="C18" s="29" t="str">
        <f t="shared" ref="C18:D18" si="3">C10</f>
        <v>  50.00 </v>
      </c>
      <c r="D18" s="29" t="str">
        <f t="shared" si="3"/>
        <v>  50.00 </v>
      </c>
      <c r="E18" s="40"/>
      <c r="F18" s="45"/>
      <c r="G18" s="2"/>
      <c r="H18" s="1"/>
      <c r="I18" s="46" t="s">
        <v>21</v>
      </c>
      <c r="J18" s="47"/>
      <c r="K18" s="47"/>
      <c r="L18" s="47"/>
      <c r="M18" s="47"/>
      <c r="N18" s="47"/>
      <c r="O18" s="47"/>
      <c r="P18" s="47"/>
      <c r="Q18" s="47"/>
      <c r="R18" s="48"/>
      <c r="S18" s="1"/>
      <c r="T18" s="1"/>
      <c r="U18" s="1"/>
      <c r="V18" s="1"/>
      <c r="W18" s="1"/>
      <c r="X18" s="1"/>
      <c r="Y18" s="1"/>
      <c r="Z18" s="1"/>
    </row>
    <row r="19" ht="21.0" customHeight="1">
      <c r="A19" s="1"/>
      <c r="B19" s="25" t="s">
        <v>22</v>
      </c>
      <c r="C19" s="29">
        <v>0.0</v>
      </c>
      <c r="D19" s="29" t="str">
        <f>D18-I8</f>
        <v>- 7,037.22 </v>
      </c>
      <c r="E19" s="49"/>
      <c r="F19" s="50" t="s">
        <v>23</v>
      </c>
      <c r="G19" s="11"/>
      <c r="H19" s="1"/>
      <c r="I19" s="51"/>
      <c r="J19" s="52"/>
      <c r="K19" s="52"/>
      <c r="L19" s="52"/>
      <c r="M19" s="52"/>
      <c r="N19" s="52"/>
      <c r="O19" s="52"/>
      <c r="P19" s="52"/>
      <c r="Q19" s="52"/>
      <c r="R19" s="53"/>
      <c r="S19" s="1"/>
      <c r="T19" s="1"/>
      <c r="U19" s="1"/>
      <c r="V19" s="1"/>
      <c r="W19" s="1"/>
      <c r="X19" s="1"/>
      <c r="Y19" s="1"/>
      <c r="Z19" s="1"/>
    </row>
    <row r="20" ht="21.0" customHeight="1">
      <c r="A20" s="1"/>
      <c r="B20" s="25" t="s">
        <v>24</v>
      </c>
      <c r="C20" s="29">
        <v>0.0</v>
      </c>
      <c r="D20" s="54">
        <v>0.075</v>
      </c>
      <c r="E20" s="31"/>
      <c r="F20" s="55">
        <v>0.035</v>
      </c>
      <c r="G20" s="56"/>
      <c r="H20" s="1"/>
      <c r="I20" s="57" t="s">
        <v>25</v>
      </c>
      <c r="J20" s="47"/>
      <c r="K20" s="47"/>
      <c r="L20" s="47"/>
      <c r="M20" s="47"/>
      <c r="N20" s="47"/>
      <c r="O20" s="47"/>
      <c r="P20" s="47"/>
      <c r="Q20" s="47"/>
      <c r="R20" s="48"/>
      <c r="S20" s="1"/>
      <c r="T20" s="1"/>
      <c r="U20" s="1"/>
      <c r="V20" s="1"/>
      <c r="W20" s="1"/>
      <c r="X20" s="1"/>
      <c r="Y20" s="1"/>
      <c r="Z20" s="1"/>
    </row>
    <row r="21" ht="21.0" customHeight="1">
      <c r="A21" s="1"/>
      <c r="B21" s="25" t="s">
        <v>26</v>
      </c>
      <c r="C21" s="29">
        <v>0.0</v>
      </c>
      <c r="D21" s="29" t="str">
        <f>D20*D19</f>
        <v>- 527.79 </v>
      </c>
      <c r="E21" s="31"/>
      <c r="F21" s="58">
        <v>0.045</v>
      </c>
      <c r="G21" s="59"/>
      <c r="H21" s="1"/>
      <c r="I21" s="60"/>
      <c r="R21" s="61"/>
      <c r="S21" s="1"/>
      <c r="T21" s="1"/>
      <c r="U21" s="1"/>
      <c r="V21" s="1"/>
      <c r="W21" s="1"/>
      <c r="X21" s="1"/>
      <c r="Y21" s="1"/>
      <c r="Z21" s="1"/>
    </row>
    <row r="22" ht="21.0" customHeight="1">
      <c r="A22" s="1"/>
      <c r="B22" s="25" t="s">
        <v>27</v>
      </c>
      <c r="C22" s="29">
        <v>0.0</v>
      </c>
      <c r="D22" s="29" t="str">
        <f>(IF(D20&lt;=F24,D20,F24))*D19</f>
        <v>- 527.79 </v>
      </c>
      <c r="E22" s="31"/>
      <c r="F22" s="58">
        <v>0.055</v>
      </c>
      <c r="G22" s="59"/>
      <c r="H22" s="1"/>
      <c r="I22" s="60"/>
      <c r="R22" s="61"/>
      <c r="S22" s="1"/>
      <c r="T22" s="1"/>
      <c r="U22" s="1"/>
      <c r="V22" s="1"/>
      <c r="W22" s="1"/>
      <c r="X22" s="1"/>
      <c r="Y22" s="1"/>
      <c r="Z22" s="1"/>
    </row>
    <row r="23" ht="21.0" customHeight="1">
      <c r="A23" s="1"/>
      <c r="B23" s="62"/>
      <c r="C23" s="63"/>
      <c r="D23" s="63"/>
      <c r="E23" s="31"/>
      <c r="F23" s="58">
        <v>0.065</v>
      </c>
      <c r="G23" s="59"/>
      <c r="H23" s="1"/>
      <c r="I23" s="60"/>
      <c r="R23" s="61"/>
      <c r="S23" s="1"/>
      <c r="T23" s="1"/>
      <c r="U23" s="1"/>
      <c r="V23" s="1"/>
      <c r="W23" s="1"/>
      <c r="X23" s="1"/>
      <c r="Y23" s="1"/>
      <c r="Z23" s="1"/>
    </row>
    <row r="24" ht="21.0" customHeight="1">
      <c r="A24" s="1"/>
      <c r="B24" s="9" t="s">
        <v>28</v>
      </c>
      <c r="C24" s="10"/>
      <c r="D24" s="11"/>
      <c r="E24" s="31"/>
      <c r="F24" s="58">
        <v>0.075</v>
      </c>
      <c r="G24" s="59"/>
      <c r="H24" s="1"/>
      <c r="I24" s="60"/>
      <c r="R24" s="61"/>
      <c r="S24" s="1"/>
      <c r="T24" s="1"/>
      <c r="U24" s="1"/>
      <c r="V24" s="1"/>
      <c r="W24" s="1"/>
      <c r="X24" s="1"/>
      <c r="Y24" s="1"/>
      <c r="Z24" s="1"/>
    </row>
    <row r="25" ht="21.0" customHeight="1">
      <c r="A25" s="1"/>
      <c r="B25" s="1"/>
      <c r="C25" s="1"/>
      <c r="D25" s="39"/>
      <c r="E25" s="31"/>
      <c r="F25" s="58">
        <v>0.08</v>
      </c>
      <c r="G25" s="59"/>
      <c r="H25" s="1"/>
      <c r="I25" s="51"/>
      <c r="J25" s="52"/>
      <c r="K25" s="52"/>
      <c r="L25" s="52"/>
      <c r="M25" s="52"/>
      <c r="N25" s="52"/>
      <c r="O25" s="52"/>
      <c r="P25" s="52"/>
      <c r="Q25" s="52"/>
      <c r="R25" s="53"/>
      <c r="S25" s="1"/>
      <c r="T25" s="1"/>
      <c r="U25" s="1"/>
      <c r="V25" s="1"/>
      <c r="W25" s="1"/>
      <c r="X25" s="1"/>
      <c r="Y25" s="1"/>
      <c r="Z25" s="1"/>
    </row>
    <row r="26" ht="21.0" customHeight="1">
      <c r="A26" s="1"/>
      <c r="B26" s="50" t="s">
        <v>29</v>
      </c>
      <c r="C26" s="10"/>
      <c r="D26" s="64" t="str">
        <f>C13</f>
        <v>- 198.78 </v>
      </c>
      <c r="E26" s="8"/>
      <c r="F26" s="58">
        <v>0.09</v>
      </c>
      <c r="G26" s="59"/>
      <c r="H26" s="1"/>
      <c r="I26" s="65"/>
      <c r="J26" s="66"/>
      <c r="K26" s="66"/>
      <c r="L26" s="66"/>
      <c r="M26" s="66"/>
      <c r="N26" s="66"/>
      <c r="O26" s="66"/>
      <c r="P26" s="66"/>
      <c r="Q26" s="66"/>
      <c r="R26" s="67"/>
      <c r="S26" s="1"/>
      <c r="T26" s="1"/>
      <c r="U26" s="1"/>
      <c r="V26" s="1"/>
      <c r="W26" s="1"/>
      <c r="X26" s="1"/>
      <c r="Y26" s="1"/>
      <c r="Z26" s="1"/>
    </row>
    <row r="27" ht="21.0" customHeight="1">
      <c r="A27" s="1"/>
      <c r="B27" s="50" t="s">
        <v>30</v>
      </c>
      <c r="C27" s="11"/>
      <c r="D27" s="29" t="str">
        <f>C13</f>
        <v>- 198.78 </v>
      </c>
      <c r="E27" s="8"/>
      <c r="F27" s="58">
        <v>0.1</v>
      </c>
      <c r="G27" s="5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1.0" customHeight="1">
      <c r="A28" s="1"/>
      <c r="B28" s="1"/>
      <c r="C28" s="1"/>
      <c r="D28" s="39"/>
      <c r="E28" s="8"/>
      <c r="F28" s="58">
        <v>0.11</v>
      </c>
      <c r="G28" s="5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1.0" customHeight="1">
      <c r="A29" s="1"/>
      <c r="B29" s="50" t="s">
        <v>31</v>
      </c>
      <c r="C29" s="10"/>
      <c r="D29" s="64" t="str">
        <f>+D30+D31</f>
        <v>  399.39 </v>
      </c>
      <c r="E29" s="8"/>
      <c r="F29" s="58">
        <v>0.13</v>
      </c>
      <c r="G29" s="5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1.0" customHeight="1">
      <c r="A30" s="1"/>
      <c r="B30" s="50" t="s">
        <v>30</v>
      </c>
      <c r="C30" s="11"/>
      <c r="D30" s="29" t="str">
        <f>$D$13</f>
        <v>  927.18 </v>
      </c>
      <c r="E30" s="8"/>
      <c r="F30" s="68">
        <v>0.15</v>
      </c>
      <c r="G30" s="6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1.0" customHeight="1">
      <c r="A31" s="1"/>
      <c r="B31" s="50" t="s">
        <v>32</v>
      </c>
      <c r="C31" s="11"/>
      <c r="D31" s="29" t="str">
        <f>D21</f>
        <v>- 527.79 </v>
      </c>
      <c r="E31" s="8"/>
      <c r="F31" s="45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1.0" customHeight="1">
      <c r="A32" s="1"/>
      <c r="B32" s="1"/>
      <c r="C32" s="1"/>
      <c r="D32" s="39"/>
      <c r="E32" s="39"/>
      <c r="F32" s="45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1"/>
      <c r="B33" s="70" t="s">
        <v>33</v>
      </c>
      <c r="C33" s="11"/>
      <c r="D33" s="71" t="str">
        <f>D26-D29</f>
        <v>- 598.16 </v>
      </c>
      <c r="E33" s="8"/>
      <c r="F33" s="45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1"/>
      <c r="B34" s="1"/>
      <c r="C34" s="1"/>
      <c r="D34" s="1"/>
      <c r="E34" s="8"/>
      <c r="F34" s="72" t="str">
        <f>IF(C10&lt;I8,"Cálculo somente para servidores com salários acima do teto do SALARIO DE BENEFICIO DO INSS - R$ 7.087,22","Faça sua simulação!")</f>
        <v>Cálculo somente para servidores com salários acima do teto do SALARIO DE BENEFICIO DO INSS - R$ 7.087,22</v>
      </c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4"/>
      <c r="R34" s="1"/>
      <c r="S34" s="1"/>
      <c r="T34" s="1"/>
      <c r="U34" s="1"/>
      <c r="V34" s="1"/>
      <c r="W34" s="1"/>
      <c r="X34" s="1"/>
      <c r="Y34" s="1"/>
      <c r="Z34" s="1"/>
    </row>
    <row r="35" ht="21.0" customHeight="1">
      <c r="A35" s="1"/>
      <c r="B35" s="7" t="s">
        <v>34</v>
      </c>
      <c r="E35" s="8"/>
      <c r="F35" s="60"/>
      <c r="Q35" s="61"/>
      <c r="R35" s="1"/>
      <c r="S35" s="1"/>
      <c r="T35" s="1"/>
      <c r="U35" s="1"/>
      <c r="V35" s="1"/>
      <c r="W35" s="1"/>
      <c r="X35" s="1"/>
      <c r="Y35" s="1"/>
      <c r="Z35" s="1"/>
    </row>
    <row r="36" ht="21.0" customHeight="1">
      <c r="A36" s="1"/>
      <c r="B36" s="75" t="s">
        <v>35</v>
      </c>
      <c r="C36" s="11"/>
      <c r="D36" s="29" t="str">
        <f t="shared" ref="D36:D37" si="4">D21</f>
        <v>- 527.79 </v>
      </c>
      <c r="E36" s="8"/>
      <c r="F36" s="60"/>
      <c r="Q36" s="6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1"/>
      <c r="B37" s="75" t="s">
        <v>36</v>
      </c>
      <c r="C37" s="11"/>
      <c r="D37" s="29" t="str">
        <f t="shared" si="4"/>
        <v>- 527.79 </v>
      </c>
      <c r="E37" s="8"/>
      <c r="F37" s="76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8"/>
      <c r="R37" s="1"/>
      <c r="S37" s="1"/>
      <c r="T37" s="1"/>
      <c r="U37" s="1"/>
      <c r="V37" s="1"/>
      <c r="W37" s="1"/>
      <c r="X37" s="1"/>
      <c r="Y37" s="1"/>
      <c r="Z37" s="1"/>
    </row>
    <row r="38" ht="21.0" customHeight="1">
      <c r="A38" s="1"/>
      <c r="B38" s="79" t="s">
        <v>37</v>
      </c>
      <c r="C38" s="11"/>
      <c r="D38" s="80" t="str">
        <f>SUM(D36:D37)</f>
        <v>- 1,055.58 </v>
      </c>
      <c r="E38" s="8"/>
      <c r="F38" s="1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0" customHeight="1">
      <c r="A39" s="1"/>
      <c r="B39" s="81" t="s">
        <v>38</v>
      </c>
      <c r="C39" s="1"/>
      <c r="D39" s="1"/>
      <c r="E39" s="8"/>
      <c r="F39" s="1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1.0" customHeight="1">
      <c r="A40" s="1"/>
      <c r="B40" s="82"/>
      <c r="C40" s="1"/>
      <c r="D40" s="39"/>
      <c r="E40" s="8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1.0" customHeight="1">
      <c r="A41" s="1"/>
      <c r="B41" s="82"/>
      <c r="C41" s="82"/>
      <c r="D41" s="83"/>
      <c r="E41" s="8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1"/>
      <c r="B42" s="1"/>
      <c r="C42" s="82"/>
      <c r="D42" s="83"/>
      <c r="E42" s="8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1"/>
      <c r="B43" s="1"/>
      <c r="C43" s="1"/>
      <c r="D43" s="1"/>
      <c r="E43" s="8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1"/>
      <c r="B44" s="1"/>
      <c r="C44" s="1"/>
      <c r="D44" s="1"/>
      <c r="E44" s="8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1"/>
      <c r="B45" s="1"/>
      <c r="C45" s="1"/>
      <c r="D45" s="1"/>
      <c r="E45" s="8"/>
      <c r="F45" s="1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1"/>
      <c r="B46" s="1"/>
      <c r="C46" s="1"/>
      <c r="D46" s="1"/>
      <c r="E46" s="8"/>
      <c r="F46" s="1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1"/>
      <c r="B47" s="1"/>
      <c r="C47" s="1"/>
      <c r="D47" s="1"/>
      <c r="E47" s="8"/>
      <c r="F47" s="1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1"/>
      <c r="B48" s="1"/>
      <c r="C48" s="1"/>
      <c r="D48" s="1"/>
      <c r="E48" s="8"/>
      <c r="F48" s="1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1"/>
      <c r="B49" s="1"/>
      <c r="C49" s="1"/>
      <c r="D49" s="1"/>
      <c r="E49" s="8"/>
      <c r="F49" s="1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1"/>
      <c r="B50" s="1"/>
      <c r="C50" s="1"/>
      <c r="D50" s="1"/>
      <c r="E50" s="8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1.0" customHeight="1">
      <c r="A51" s="1"/>
      <c r="B51" s="1"/>
      <c r="C51" s="1"/>
      <c r="D51" s="1"/>
      <c r="E51" s="8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1.0" customHeight="1">
      <c r="A52" s="1"/>
      <c r="B52" s="1"/>
      <c r="C52" s="1"/>
      <c r="D52" s="1"/>
      <c r="E52" s="8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1.0" customHeight="1">
      <c r="A53" s="1"/>
      <c r="B53" s="1"/>
      <c r="C53" s="1"/>
      <c r="D53" s="1"/>
      <c r="E53" s="8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1.0" customHeight="1">
      <c r="A54" s="1"/>
      <c r="B54" s="1"/>
      <c r="C54" s="1"/>
      <c r="D54" s="1"/>
      <c r="E54" s="8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1.0" customHeight="1">
      <c r="A55" s="8"/>
      <c r="B55" s="1"/>
      <c r="C55" s="1"/>
      <c r="D55" s="1"/>
      <c r="E55" s="8"/>
      <c r="F55" s="1"/>
      <c r="G55" s="2"/>
      <c r="H55" s="1"/>
      <c r="I55" s="1"/>
      <c r="J55" s="1"/>
      <c r="K55" s="1"/>
      <c r="L55" s="1"/>
      <c r="M55" s="1"/>
      <c r="N55" s="1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21.0" customHeight="1">
      <c r="A56" s="1"/>
      <c r="B56" s="1"/>
      <c r="C56" s="1"/>
      <c r="D56" s="1"/>
      <c r="E56" s="8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1.0" customHeight="1">
      <c r="A57" s="1"/>
      <c r="B57" s="1"/>
      <c r="C57" s="1"/>
      <c r="D57" s="84"/>
      <c r="E57" s="8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1.0" customHeight="1">
      <c r="A58" s="8"/>
      <c r="B58" s="1"/>
      <c r="C58" s="1"/>
      <c r="D58" s="1"/>
      <c r="E58" s="8"/>
      <c r="F58" s="1"/>
      <c r="G58" s="2"/>
      <c r="H58" s="1"/>
      <c r="I58" s="1"/>
      <c r="J58" s="1"/>
      <c r="K58" s="1"/>
      <c r="L58" s="1"/>
      <c r="M58" s="1"/>
      <c r="N58" s="1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21.0" customHeight="1">
      <c r="A59" s="1"/>
      <c r="B59" s="1"/>
      <c r="C59" s="1"/>
      <c r="D59" s="84"/>
      <c r="E59" s="8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1.0" customHeight="1">
      <c r="A60" s="8"/>
      <c r="B60" s="1"/>
      <c r="C60" s="1"/>
      <c r="D60" s="1"/>
      <c r="E60" s="8"/>
      <c r="F60" s="1"/>
      <c r="G60" s="2"/>
      <c r="H60" s="1"/>
      <c r="I60" s="1"/>
      <c r="J60" s="1"/>
      <c r="K60" s="1"/>
      <c r="L60" s="1"/>
      <c r="M60" s="1"/>
      <c r="N60" s="1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21.0" customHeight="1">
      <c r="A61" s="1"/>
      <c r="B61" s="1"/>
      <c r="C61" s="1"/>
      <c r="D61" s="1"/>
      <c r="E61" s="8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1.0" customHeight="1">
      <c r="A62" s="1"/>
      <c r="B62" s="1"/>
      <c r="C62" s="1"/>
      <c r="D62" s="1"/>
      <c r="E62" s="8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1.0" customHeight="1">
      <c r="A63" s="1"/>
      <c r="B63" s="1"/>
      <c r="C63" s="1"/>
      <c r="D63" s="1"/>
      <c r="E63" s="8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1.0" customHeight="1">
      <c r="A64" s="1"/>
      <c r="B64" s="1"/>
      <c r="C64" s="1"/>
      <c r="D64" s="1"/>
      <c r="E64" s="8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1.0" customHeight="1">
      <c r="A65" s="1"/>
      <c r="B65" s="1"/>
      <c r="C65" s="1"/>
      <c r="D65" s="1"/>
      <c r="E65" s="8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1.0" customHeight="1">
      <c r="A66" s="1"/>
      <c r="B66" s="1"/>
      <c r="C66" s="1"/>
      <c r="D66" s="1"/>
      <c r="E66" s="8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1.0" customHeight="1">
      <c r="A67" s="1"/>
      <c r="B67" s="1"/>
      <c r="C67" s="1"/>
      <c r="D67" s="1"/>
      <c r="E67" s="8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1.0" customHeight="1">
      <c r="A68" s="1"/>
      <c r="B68" s="1"/>
      <c r="C68" s="1"/>
      <c r="D68" s="1"/>
      <c r="E68" s="8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1.0" customHeight="1">
      <c r="A69" s="1"/>
      <c r="B69" s="1"/>
      <c r="C69" s="1"/>
      <c r="D69" s="1"/>
      <c r="E69" s="8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1.0" customHeight="1">
      <c r="A70" s="1"/>
      <c r="B70" s="1"/>
      <c r="C70" s="1"/>
      <c r="D70" s="1"/>
      <c r="E70" s="8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1.0" customHeight="1">
      <c r="A71" s="1"/>
      <c r="B71" s="1"/>
      <c r="C71" s="1"/>
      <c r="D71" s="1"/>
      <c r="E71" s="8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1.0" customHeight="1">
      <c r="A72" s="1"/>
      <c r="B72" s="1"/>
      <c r="C72" s="1"/>
      <c r="D72" s="1"/>
      <c r="E72" s="8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1.0" customHeight="1">
      <c r="A73" s="1"/>
      <c r="B73" s="1"/>
      <c r="C73" s="1"/>
      <c r="D73" s="1"/>
      <c r="E73" s="8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1.0" customHeight="1">
      <c r="A74" s="1"/>
      <c r="B74" s="1"/>
      <c r="C74" s="1"/>
      <c r="D74" s="1"/>
      <c r="E74" s="8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1.0" customHeight="1">
      <c r="A75" s="1"/>
      <c r="B75" s="1"/>
      <c r="C75" s="1"/>
      <c r="D75" s="1"/>
      <c r="E75" s="8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1.0" customHeight="1">
      <c r="A76" s="1"/>
      <c r="B76" s="1"/>
      <c r="C76" s="1"/>
      <c r="D76" s="1"/>
      <c r="E76" s="8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1.0" customHeight="1">
      <c r="A77" s="1"/>
      <c r="B77" s="1"/>
      <c r="C77" s="1"/>
      <c r="D77" s="1"/>
      <c r="E77" s="8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1.0" customHeight="1">
      <c r="A78" s="1"/>
      <c r="B78" s="1"/>
      <c r="C78" s="1"/>
      <c r="D78" s="1"/>
      <c r="E78" s="8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1.0" customHeight="1">
      <c r="A79" s="1"/>
      <c r="B79" s="1"/>
      <c r="C79" s="1"/>
      <c r="D79" s="1"/>
      <c r="E79" s="8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1.0" customHeight="1">
      <c r="A80" s="1"/>
      <c r="B80" s="1"/>
      <c r="C80" s="1"/>
      <c r="D80" s="1"/>
      <c r="E80" s="8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1.0" customHeight="1">
      <c r="A81" s="1"/>
      <c r="B81" s="1"/>
      <c r="C81" s="1"/>
      <c r="D81" s="1"/>
      <c r="E81" s="8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1.0" customHeight="1">
      <c r="A82" s="1"/>
      <c r="B82" s="1"/>
      <c r="C82" s="1"/>
      <c r="D82" s="1"/>
      <c r="E82" s="8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1.0" customHeight="1">
      <c r="A83" s="1"/>
      <c r="B83" s="1"/>
      <c r="C83" s="1"/>
      <c r="D83" s="1"/>
      <c r="E83" s="8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1.0" customHeight="1">
      <c r="A84" s="1"/>
      <c r="B84" s="1"/>
      <c r="C84" s="1"/>
      <c r="D84" s="1"/>
      <c r="E84" s="8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1.0" customHeight="1">
      <c r="A85" s="1"/>
      <c r="B85" s="1"/>
      <c r="C85" s="1"/>
      <c r="D85" s="1"/>
      <c r="E85" s="8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1.0" customHeight="1">
      <c r="A86" s="1"/>
      <c r="B86" s="1"/>
      <c r="C86" s="1"/>
      <c r="D86" s="1"/>
      <c r="E86" s="8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1.0" customHeight="1">
      <c r="A87" s="1"/>
      <c r="B87" s="1"/>
      <c r="C87" s="1"/>
      <c r="D87" s="1"/>
      <c r="E87" s="8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1.0" customHeight="1">
      <c r="A88" s="1"/>
      <c r="B88" s="1"/>
      <c r="C88" s="1"/>
      <c r="D88" s="1"/>
      <c r="E88" s="8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1.0" customHeight="1">
      <c r="A89" s="1"/>
      <c r="B89" s="1"/>
      <c r="C89" s="1"/>
      <c r="D89" s="1"/>
      <c r="E89" s="8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1.0" customHeight="1">
      <c r="A90" s="1"/>
      <c r="B90" s="1"/>
      <c r="C90" s="1"/>
      <c r="D90" s="1"/>
      <c r="E90" s="8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1.0" customHeight="1">
      <c r="A91" s="1"/>
      <c r="B91" s="1"/>
      <c r="C91" s="1"/>
      <c r="D91" s="1"/>
      <c r="E91" s="8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1.0" customHeight="1">
      <c r="A92" s="1"/>
      <c r="B92" s="1"/>
      <c r="C92" s="1"/>
      <c r="D92" s="1"/>
      <c r="E92" s="8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1.0" customHeight="1">
      <c r="A93" s="1"/>
      <c r="B93" s="1"/>
      <c r="C93" s="1"/>
      <c r="D93" s="1"/>
      <c r="E93" s="8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1.0" customHeight="1">
      <c r="A94" s="1"/>
      <c r="B94" s="1"/>
      <c r="C94" s="1"/>
      <c r="D94" s="1"/>
      <c r="E94" s="8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1.0" customHeight="1">
      <c r="A95" s="1"/>
      <c r="B95" s="1"/>
      <c r="C95" s="1"/>
      <c r="D95" s="1"/>
      <c r="E95" s="8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1.0" customHeight="1">
      <c r="A96" s="1"/>
      <c r="B96" s="1"/>
      <c r="C96" s="1"/>
      <c r="D96" s="1"/>
      <c r="E96" s="8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1.0" customHeight="1">
      <c r="A97" s="1"/>
      <c r="B97" s="1"/>
      <c r="C97" s="1"/>
      <c r="D97" s="1"/>
      <c r="E97" s="8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1.0" customHeight="1">
      <c r="A98" s="1"/>
      <c r="B98" s="1"/>
      <c r="C98" s="1"/>
      <c r="D98" s="1"/>
      <c r="E98" s="8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1.0" customHeight="1">
      <c r="A99" s="1"/>
      <c r="B99" s="1"/>
      <c r="C99" s="1"/>
      <c r="D99" s="1"/>
      <c r="E99" s="8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1.0" customHeight="1">
      <c r="A100" s="1"/>
      <c r="B100" s="1"/>
      <c r="C100" s="1"/>
      <c r="D100" s="1"/>
      <c r="E100" s="8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0" customHeight="1">
      <c r="A101" s="1"/>
      <c r="B101" s="1"/>
      <c r="C101" s="1"/>
      <c r="D101" s="1"/>
      <c r="E101" s="8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1.0" customHeight="1">
      <c r="A102" s="1"/>
      <c r="B102" s="1"/>
      <c r="C102" s="1"/>
      <c r="D102" s="1"/>
      <c r="E102" s="8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1.0" customHeight="1">
      <c r="A103" s="1"/>
      <c r="B103" s="1"/>
      <c r="C103" s="1"/>
      <c r="D103" s="1"/>
      <c r="E103" s="8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1.0" customHeight="1">
      <c r="A104" s="1"/>
      <c r="B104" s="1"/>
      <c r="C104" s="1"/>
      <c r="D104" s="1"/>
      <c r="E104" s="8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1.0" customHeight="1">
      <c r="A105" s="1"/>
      <c r="B105" s="1"/>
      <c r="C105" s="1"/>
      <c r="D105" s="1"/>
      <c r="E105" s="8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1.0" customHeight="1">
      <c r="A106" s="1"/>
      <c r="B106" s="1"/>
      <c r="C106" s="1"/>
      <c r="D106" s="1"/>
      <c r="E106" s="8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1.0" customHeight="1">
      <c r="A107" s="1"/>
      <c r="B107" s="1"/>
      <c r="C107" s="1"/>
      <c r="D107" s="1"/>
      <c r="E107" s="8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1.0" customHeight="1">
      <c r="A108" s="1"/>
      <c r="B108" s="1"/>
      <c r="C108" s="1"/>
      <c r="D108" s="1"/>
      <c r="E108" s="8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1.0" customHeight="1">
      <c r="A109" s="1"/>
      <c r="B109" s="1"/>
      <c r="C109" s="1"/>
      <c r="D109" s="1"/>
      <c r="E109" s="8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1.0" customHeight="1">
      <c r="A110" s="1"/>
      <c r="B110" s="1"/>
      <c r="C110" s="1"/>
      <c r="D110" s="1"/>
      <c r="E110" s="8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1.0" customHeight="1">
      <c r="A111" s="1"/>
      <c r="B111" s="1"/>
      <c r="C111" s="1"/>
      <c r="D111" s="1"/>
      <c r="E111" s="8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1.0" customHeight="1">
      <c r="A112" s="1"/>
      <c r="B112" s="1"/>
      <c r="C112" s="1"/>
      <c r="D112" s="1"/>
      <c r="E112" s="8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1.0" customHeight="1">
      <c r="A113" s="1"/>
      <c r="B113" s="1"/>
      <c r="C113" s="1"/>
      <c r="D113" s="1"/>
      <c r="E113" s="8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1.0" customHeight="1">
      <c r="A114" s="1"/>
      <c r="B114" s="1"/>
      <c r="C114" s="1"/>
      <c r="D114" s="1"/>
      <c r="E114" s="8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1.0" customHeight="1">
      <c r="A115" s="1"/>
      <c r="B115" s="1"/>
      <c r="C115" s="1"/>
      <c r="D115" s="1"/>
      <c r="E115" s="8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1.0" customHeight="1">
      <c r="A116" s="1"/>
      <c r="B116" s="1"/>
      <c r="C116" s="1"/>
      <c r="D116" s="1"/>
      <c r="E116" s="8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1.0" customHeight="1">
      <c r="A117" s="1"/>
      <c r="B117" s="1"/>
      <c r="C117" s="1"/>
      <c r="D117" s="1"/>
      <c r="E117" s="8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1.0" customHeight="1">
      <c r="A118" s="1"/>
      <c r="B118" s="1"/>
      <c r="C118" s="1"/>
      <c r="D118" s="1"/>
      <c r="E118" s="8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1.0" customHeight="1">
      <c r="A119" s="1"/>
      <c r="B119" s="1"/>
      <c r="C119" s="1"/>
      <c r="D119" s="1"/>
      <c r="E119" s="8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1.0" customHeight="1">
      <c r="A120" s="1"/>
      <c r="B120" s="1"/>
      <c r="C120" s="1"/>
      <c r="D120" s="1"/>
      <c r="E120" s="8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1.0" customHeight="1">
      <c r="A121" s="1"/>
      <c r="B121" s="1"/>
      <c r="C121" s="1"/>
      <c r="D121" s="1"/>
      <c r="E121" s="8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1.0" customHeight="1">
      <c r="A122" s="1"/>
      <c r="B122" s="1"/>
      <c r="C122" s="1"/>
      <c r="D122" s="1"/>
      <c r="E122" s="8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1.0" customHeight="1">
      <c r="A123" s="1"/>
      <c r="B123" s="1"/>
      <c r="C123" s="1"/>
      <c r="D123" s="1"/>
      <c r="E123" s="8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1.0" customHeight="1">
      <c r="A124" s="1"/>
      <c r="B124" s="1"/>
      <c r="C124" s="1"/>
      <c r="D124" s="1"/>
      <c r="E124" s="8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1.0" customHeight="1">
      <c r="A125" s="1"/>
      <c r="B125" s="1"/>
      <c r="C125" s="1"/>
      <c r="D125" s="1"/>
      <c r="E125" s="8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1.0" customHeight="1">
      <c r="A126" s="1"/>
      <c r="B126" s="1"/>
      <c r="C126" s="1"/>
      <c r="D126" s="1"/>
      <c r="E126" s="8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1.0" customHeight="1">
      <c r="A127" s="1"/>
      <c r="B127" s="1"/>
      <c r="C127" s="1"/>
      <c r="D127" s="1"/>
      <c r="E127" s="8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1.0" customHeight="1">
      <c r="A128" s="1"/>
      <c r="B128" s="1"/>
      <c r="C128" s="1"/>
      <c r="D128" s="1"/>
      <c r="E128" s="8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1.0" customHeight="1">
      <c r="A129" s="1"/>
      <c r="B129" s="1"/>
      <c r="C129" s="1"/>
      <c r="D129" s="1"/>
      <c r="E129" s="8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1.0" customHeight="1">
      <c r="A130" s="1"/>
      <c r="B130" s="1"/>
      <c r="C130" s="1"/>
      <c r="D130" s="1"/>
      <c r="E130" s="8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1.0" customHeight="1">
      <c r="A131" s="1"/>
      <c r="B131" s="1"/>
      <c r="C131" s="1"/>
      <c r="D131" s="1"/>
      <c r="E131" s="8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1.0" customHeight="1">
      <c r="A132" s="1"/>
      <c r="B132" s="1"/>
      <c r="C132" s="1"/>
      <c r="D132" s="1"/>
      <c r="E132" s="8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1.0" customHeight="1">
      <c r="A133" s="1"/>
      <c r="B133" s="1"/>
      <c r="C133" s="1"/>
      <c r="D133" s="1"/>
      <c r="E133" s="8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1.0" customHeight="1">
      <c r="A134" s="1"/>
      <c r="B134" s="1"/>
      <c r="C134" s="1"/>
      <c r="D134" s="1"/>
      <c r="E134" s="8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1.0" customHeight="1">
      <c r="A135" s="1"/>
      <c r="B135" s="1"/>
      <c r="C135" s="1"/>
      <c r="D135" s="1"/>
      <c r="E135" s="8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1.0" customHeight="1">
      <c r="A136" s="1"/>
      <c r="B136" s="1"/>
      <c r="C136" s="1"/>
      <c r="D136" s="1"/>
      <c r="E136" s="8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1.0" customHeight="1">
      <c r="A137" s="1"/>
      <c r="B137" s="1"/>
      <c r="C137" s="1"/>
      <c r="D137" s="1"/>
      <c r="E137" s="8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1.0" customHeight="1">
      <c r="A138" s="1"/>
      <c r="B138" s="1"/>
      <c r="C138" s="1"/>
      <c r="D138" s="1"/>
      <c r="E138" s="8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1.0" customHeight="1">
      <c r="A139" s="1"/>
      <c r="B139" s="1"/>
      <c r="C139" s="1"/>
      <c r="D139" s="1"/>
      <c r="E139" s="8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1.0" customHeight="1">
      <c r="A140" s="1"/>
      <c r="B140" s="1"/>
      <c r="C140" s="1"/>
      <c r="D140" s="1"/>
      <c r="E140" s="8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1.0" customHeight="1">
      <c r="A141" s="1"/>
      <c r="B141" s="1"/>
      <c r="C141" s="1"/>
      <c r="D141" s="1"/>
      <c r="E141" s="8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1.0" customHeight="1">
      <c r="A142" s="1"/>
      <c r="B142" s="1"/>
      <c r="C142" s="1"/>
      <c r="D142" s="1"/>
      <c r="E142" s="8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1.0" customHeight="1">
      <c r="A143" s="1"/>
      <c r="B143" s="1"/>
      <c r="C143" s="1"/>
      <c r="D143" s="1"/>
      <c r="E143" s="8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1.0" customHeight="1">
      <c r="A144" s="1"/>
      <c r="B144" s="1"/>
      <c r="C144" s="1"/>
      <c r="D144" s="1"/>
      <c r="E144" s="8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1.0" customHeight="1">
      <c r="A145" s="1"/>
      <c r="B145" s="1"/>
      <c r="C145" s="1"/>
      <c r="D145" s="1"/>
      <c r="E145" s="8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1.0" customHeight="1">
      <c r="A146" s="1"/>
      <c r="B146" s="1"/>
      <c r="C146" s="1"/>
      <c r="D146" s="1"/>
      <c r="E146" s="8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1.0" customHeight="1">
      <c r="A147" s="1"/>
      <c r="B147" s="1"/>
      <c r="C147" s="1"/>
      <c r="D147" s="1"/>
      <c r="E147" s="8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1.0" customHeight="1">
      <c r="A148" s="1"/>
      <c r="B148" s="1"/>
      <c r="C148" s="1"/>
      <c r="D148" s="1"/>
      <c r="E148" s="8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1.0" customHeight="1">
      <c r="A149" s="1"/>
      <c r="B149" s="1"/>
      <c r="C149" s="1"/>
      <c r="D149" s="1"/>
      <c r="E149" s="8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1.0" customHeight="1">
      <c r="A150" s="1"/>
      <c r="B150" s="1"/>
      <c r="C150" s="1"/>
      <c r="D150" s="1"/>
      <c r="E150" s="8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1.0" customHeight="1">
      <c r="A151" s="1"/>
      <c r="B151" s="1"/>
      <c r="C151" s="1"/>
      <c r="D151" s="1"/>
      <c r="E151" s="8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1.0" customHeight="1">
      <c r="A152" s="1"/>
      <c r="B152" s="1"/>
      <c r="C152" s="1"/>
      <c r="D152" s="1"/>
      <c r="E152" s="8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1.0" customHeight="1">
      <c r="A153" s="1"/>
      <c r="B153" s="1"/>
      <c r="C153" s="1"/>
      <c r="D153" s="1"/>
      <c r="E153" s="8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1.0" customHeight="1">
      <c r="A154" s="1"/>
      <c r="B154" s="1"/>
      <c r="C154" s="1"/>
      <c r="D154" s="1"/>
      <c r="E154" s="8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1.0" customHeight="1">
      <c r="A155" s="1"/>
      <c r="B155" s="1"/>
      <c r="C155" s="1"/>
      <c r="D155" s="1"/>
      <c r="E155" s="8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1.0" customHeight="1">
      <c r="A156" s="1"/>
      <c r="B156" s="1"/>
      <c r="C156" s="1"/>
      <c r="D156" s="1"/>
      <c r="E156" s="8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1.0" customHeight="1">
      <c r="A157" s="1"/>
      <c r="B157" s="1"/>
      <c r="C157" s="1"/>
      <c r="D157" s="1"/>
      <c r="E157" s="8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1.0" customHeight="1">
      <c r="A158" s="1"/>
      <c r="B158" s="1"/>
      <c r="C158" s="1"/>
      <c r="D158" s="1"/>
      <c r="E158" s="8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1.0" customHeight="1">
      <c r="A159" s="1"/>
      <c r="B159" s="1"/>
      <c r="C159" s="1"/>
      <c r="D159" s="1"/>
      <c r="E159" s="8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1.0" customHeight="1">
      <c r="A160" s="1"/>
      <c r="B160" s="1"/>
      <c r="C160" s="1"/>
      <c r="D160" s="1"/>
      <c r="E160" s="8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1.0" customHeight="1">
      <c r="A161" s="1"/>
      <c r="B161" s="1"/>
      <c r="C161" s="1"/>
      <c r="D161" s="1"/>
      <c r="E161" s="8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1.0" customHeight="1">
      <c r="A162" s="1"/>
      <c r="B162" s="1"/>
      <c r="C162" s="1"/>
      <c r="D162" s="1"/>
      <c r="E162" s="8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1.0" customHeight="1">
      <c r="A163" s="1"/>
      <c r="B163" s="1"/>
      <c r="C163" s="1"/>
      <c r="D163" s="1"/>
      <c r="E163" s="8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1.0" customHeight="1">
      <c r="A164" s="1"/>
      <c r="B164" s="1"/>
      <c r="C164" s="1"/>
      <c r="D164" s="1"/>
      <c r="E164" s="8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1.0" customHeight="1">
      <c r="A165" s="1"/>
      <c r="B165" s="1"/>
      <c r="C165" s="1"/>
      <c r="D165" s="1"/>
      <c r="E165" s="8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1.0" customHeight="1">
      <c r="A166" s="1"/>
      <c r="B166" s="1"/>
      <c r="C166" s="1"/>
      <c r="D166" s="1"/>
      <c r="E166" s="8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1.0" customHeight="1">
      <c r="A167" s="1"/>
      <c r="B167" s="1"/>
      <c r="C167" s="1"/>
      <c r="D167" s="1"/>
      <c r="E167" s="8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1.0" customHeight="1">
      <c r="A168" s="1"/>
      <c r="B168" s="1"/>
      <c r="C168" s="1"/>
      <c r="D168" s="1"/>
      <c r="E168" s="8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1.0" customHeight="1">
      <c r="A169" s="1"/>
      <c r="B169" s="1"/>
      <c r="C169" s="1"/>
      <c r="D169" s="1"/>
      <c r="E169" s="8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1.0" customHeight="1">
      <c r="A170" s="1"/>
      <c r="B170" s="1"/>
      <c r="C170" s="1"/>
      <c r="D170" s="1"/>
      <c r="E170" s="8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1.0" customHeight="1">
      <c r="A171" s="1"/>
      <c r="B171" s="1"/>
      <c r="C171" s="1"/>
      <c r="D171" s="1"/>
      <c r="E171" s="8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1.0" customHeight="1">
      <c r="A172" s="1"/>
      <c r="B172" s="1"/>
      <c r="C172" s="1"/>
      <c r="D172" s="1"/>
      <c r="E172" s="8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1.0" customHeight="1">
      <c r="A173" s="1"/>
      <c r="B173" s="1"/>
      <c r="C173" s="1"/>
      <c r="D173" s="1"/>
      <c r="E173" s="8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1.0" customHeight="1">
      <c r="A174" s="1"/>
      <c r="B174" s="1"/>
      <c r="C174" s="1"/>
      <c r="D174" s="1"/>
      <c r="E174" s="8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1.0" customHeight="1">
      <c r="A175" s="1"/>
      <c r="B175" s="1"/>
      <c r="C175" s="1"/>
      <c r="D175" s="1"/>
      <c r="E175" s="8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1.0" customHeight="1">
      <c r="A176" s="1"/>
      <c r="B176" s="1"/>
      <c r="C176" s="1"/>
      <c r="D176" s="1"/>
      <c r="E176" s="8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1.0" customHeight="1">
      <c r="A177" s="1"/>
      <c r="B177" s="1"/>
      <c r="C177" s="1"/>
      <c r="D177" s="1"/>
      <c r="E177" s="8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1.0" customHeight="1">
      <c r="A178" s="1"/>
      <c r="B178" s="1"/>
      <c r="C178" s="1"/>
      <c r="D178" s="1"/>
      <c r="E178" s="8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1.0" customHeight="1">
      <c r="A179" s="1"/>
      <c r="B179" s="1"/>
      <c r="C179" s="1"/>
      <c r="D179" s="1"/>
      <c r="E179" s="8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1.0" customHeight="1">
      <c r="A180" s="1"/>
      <c r="B180" s="1"/>
      <c r="C180" s="1"/>
      <c r="D180" s="1"/>
      <c r="E180" s="8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1.0" customHeight="1">
      <c r="A181" s="1"/>
      <c r="B181" s="1"/>
      <c r="C181" s="1"/>
      <c r="D181" s="1"/>
      <c r="E181" s="8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1.0" customHeight="1">
      <c r="A182" s="1"/>
      <c r="B182" s="1"/>
      <c r="C182" s="1"/>
      <c r="D182" s="1"/>
      <c r="E182" s="8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1.0" customHeight="1">
      <c r="A183" s="1"/>
      <c r="B183" s="1"/>
      <c r="C183" s="1"/>
      <c r="D183" s="1"/>
      <c r="E183" s="8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1.0" customHeight="1">
      <c r="A184" s="1"/>
      <c r="B184" s="1"/>
      <c r="C184" s="1"/>
      <c r="D184" s="1"/>
      <c r="E184" s="8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1.0" customHeight="1">
      <c r="A185" s="1"/>
      <c r="B185" s="1"/>
      <c r="C185" s="1"/>
      <c r="D185" s="1"/>
      <c r="E185" s="8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1.0" customHeight="1">
      <c r="A186" s="1"/>
      <c r="B186" s="1"/>
      <c r="C186" s="1"/>
      <c r="D186" s="1"/>
      <c r="E186" s="8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1.0" customHeight="1">
      <c r="A187" s="1"/>
      <c r="B187" s="1"/>
      <c r="C187" s="1"/>
      <c r="D187" s="1"/>
      <c r="E187" s="8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1.0" customHeight="1">
      <c r="A188" s="1"/>
      <c r="B188" s="1"/>
      <c r="C188" s="1"/>
      <c r="D188" s="1"/>
      <c r="E188" s="8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1.0" customHeight="1">
      <c r="A189" s="1"/>
      <c r="B189" s="1"/>
      <c r="C189" s="1"/>
      <c r="D189" s="1"/>
      <c r="E189" s="8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1.0" customHeight="1">
      <c r="A190" s="1"/>
      <c r="B190" s="1"/>
      <c r="C190" s="1"/>
      <c r="D190" s="1"/>
      <c r="E190" s="8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1.0" customHeight="1">
      <c r="A191" s="1"/>
      <c r="B191" s="1"/>
      <c r="C191" s="1"/>
      <c r="D191" s="1"/>
      <c r="E191" s="8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1.0" customHeight="1">
      <c r="A192" s="1"/>
      <c r="B192" s="1"/>
      <c r="C192" s="1"/>
      <c r="D192" s="1"/>
      <c r="E192" s="8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1.0" customHeight="1">
      <c r="A193" s="1"/>
      <c r="B193" s="1"/>
      <c r="C193" s="1"/>
      <c r="D193" s="1"/>
      <c r="E193" s="8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1.0" customHeight="1">
      <c r="A194" s="1"/>
      <c r="B194" s="1"/>
      <c r="C194" s="1"/>
      <c r="D194" s="1"/>
      <c r="E194" s="8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1.0" customHeight="1">
      <c r="A195" s="1"/>
      <c r="B195" s="1"/>
      <c r="C195" s="1"/>
      <c r="D195" s="1"/>
      <c r="E195" s="8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1.0" customHeight="1">
      <c r="A196" s="1"/>
      <c r="B196" s="1"/>
      <c r="C196" s="1"/>
      <c r="D196" s="1"/>
      <c r="E196" s="8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1.0" customHeight="1">
      <c r="A197" s="1"/>
      <c r="B197" s="1"/>
      <c r="C197" s="1"/>
      <c r="D197" s="1"/>
      <c r="E197" s="8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1.0" customHeight="1">
      <c r="A198" s="1"/>
      <c r="B198" s="1"/>
      <c r="C198" s="1"/>
      <c r="D198" s="1"/>
      <c r="E198" s="8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1.0" customHeight="1">
      <c r="A199" s="1"/>
      <c r="B199" s="1"/>
      <c r="C199" s="1"/>
      <c r="D199" s="1"/>
      <c r="E199" s="8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1.0" customHeight="1">
      <c r="A200" s="1"/>
      <c r="B200" s="1"/>
      <c r="C200" s="1"/>
      <c r="D200" s="1"/>
      <c r="E200" s="8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1.0" customHeight="1">
      <c r="A201" s="1"/>
      <c r="B201" s="1"/>
      <c r="C201" s="1"/>
      <c r="D201" s="1"/>
      <c r="E201" s="8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1.0" customHeight="1">
      <c r="A202" s="1"/>
      <c r="B202" s="1"/>
      <c r="C202" s="1"/>
      <c r="D202" s="1"/>
      <c r="E202" s="8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1.0" customHeight="1">
      <c r="A203" s="1"/>
      <c r="B203" s="1"/>
      <c r="C203" s="1"/>
      <c r="D203" s="1"/>
      <c r="E203" s="8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1.0" customHeight="1">
      <c r="A204" s="1"/>
      <c r="B204" s="1"/>
      <c r="C204" s="1"/>
      <c r="D204" s="1"/>
      <c r="E204" s="8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1.0" customHeight="1">
      <c r="A205" s="1"/>
      <c r="B205" s="1"/>
      <c r="C205" s="1"/>
      <c r="D205" s="1"/>
      <c r="E205" s="8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1.0" customHeight="1">
      <c r="A206" s="1"/>
      <c r="B206" s="1"/>
      <c r="C206" s="1"/>
      <c r="D206" s="1"/>
      <c r="E206" s="8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1.0" customHeight="1">
      <c r="A207" s="1"/>
      <c r="B207" s="1"/>
      <c r="C207" s="1"/>
      <c r="D207" s="1"/>
      <c r="E207" s="8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1.0" customHeight="1">
      <c r="A208" s="1"/>
      <c r="B208" s="1"/>
      <c r="C208" s="1"/>
      <c r="D208" s="1"/>
      <c r="E208" s="8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1.0" customHeight="1">
      <c r="A209" s="1"/>
      <c r="B209" s="1"/>
      <c r="C209" s="1"/>
      <c r="D209" s="1"/>
      <c r="E209" s="8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1.0" customHeight="1">
      <c r="A210" s="1"/>
      <c r="B210" s="1"/>
      <c r="C210" s="1"/>
      <c r="D210" s="1"/>
      <c r="E210" s="8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1.0" customHeight="1">
      <c r="A211" s="1"/>
      <c r="B211" s="1"/>
      <c r="C211" s="1"/>
      <c r="D211" s="1"/>
      <c r="E211" s="8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1.0" customHeight="1">
      <c r="A212" s="1"/>
      <c r="B212" s="1"/>
      <c r="C212" s="1"/>
      <c r="D212" s="1"/>
      <c r="E212" s="8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1.0" customHeight="1">
      <c r="A213" s="1"/>
      <c r="B213" s="1"/>
      <c r="C213" s="1"/>
      <c r="D213" s="1"/>
      <c r="E213" s="8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1.0" customHeight="1">
      <c r="A214" s="1"/>
      <c r="B214" s="1"/>
      <c r="C214" s="1"/>
      <c r="D214" s="1"/>
      <c r="E214" s="8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1.0" customHeight="1">
      <c r="A215" s="1"/>
      <c r="B215" s="1"/>
      <c r="C215" s="1"/>
      <c r="D215" s="1"/>
      <c r="E215" s="8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1.0" customHeight="1">
      <c r="A216" s="1"/>
      <c r="B216" s="1"/>
      <c r="C216" s="1"/>
      <c r="D216" s="1"/>
      <c r="E216" s="8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1.0" customHeight="1">
      <c r="A217" s="1"/>
      <c r="B217" s="1"/>
      <c r="C217" s="1"/>
      <c r="D217" s="1"/>
      <c r="E217" s="8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1.0" customHeight="1">
      <c r="A218" s="1"/>
      <c r="B218" s="1"/>
      <c r="C218" s="1"/>
      <c r="D218" s="1"/>
      <c r="E218" s="8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1.0" customHeight="1">
      <c r="A219" s="1"/>
      <c r="B219" s="1"/>
      <c r="C219" s="1"/>
      <c r="D219" s="1"/>
      <c r="E219" s="8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1.0" customHeight="1">
      <c r="A220" s="1"/>
      <c r="B220" s="1"/>
      <c r="C220" s="1"/>
      <c r="D220" s="1"/>
      <c r="E220" s="8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1.0" customHeight="1">
      <c r="A221" s="1"/>
      <c r="B221" s="1"/>
      <c r="C221" s="1"/>
      <c r="D221" s="1"/>
      <c r="E221" s="8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1.0" customHeight="1">
      <c r="A222" s="1"/>
      <c r="B222" s="1"/>
      <c r="C222" s="1"/>
      <c r="D222" s="1"/>
      <c r="E222" s="8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1.0" customHeight="1">
      <c r="A223" s="1"/>
      <c r="B223" s="1"/>
      <c r="C223" s="1"/>
      <c r="D223" s="1"/>
      <c r="E223" s="8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1.0" customHeight="1">
      <c r="A224" s="1"/>
      <c r="B224" s="1"/>
      <c r="C224" s="1"/>
      <c r="D224" s="1"/>
      <c r="E224" s="8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1.0" customHeight="1">
      <c r="A225" s="1"/>
      <c r="B225" s="1"/>
      <c r="C225" s="1"/>
      <c r="D225" s="1"/>
      <c r="E225" s="8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1.0" customHeight="1">
      <c r="A226" s="1"/>
      <c r="B226" s="1"/>
      <c r="C226" s="1"/>
      <c r="D226" s="1"/>
      <c r="E226" s="8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1.0" customHeight="1">
      <c r="A227" s="1"/>
      <c r="B227" s="1"/>
      <c r="C227" s="1"/>
      <c r="D227" s="1"/>
      <c r="E227" s="8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1.0" customHeight="1">
      <c r="A228" s="1"/>
      <c r="B228" s="1"/>
      <c r="C228" s="1"/>
      <c r="D228" s="1"/>
      <c r="E228" s="8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1.0" customHeight="1">
      <c r="A229" s="1"/>
      <c r="B229" s="1"/>
      <c r="C229" s="1"/>
      <c r="D229" s="1"/>
      <c r="E229" s="8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1.0" customHeight="1">
      <c r="A230" s="1"/>
      <c r="B230" s="1"/>
      <c r="C230" s="1"/>
      <c r="D230" s="1"/>
      <c r="E230" s="8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1.0" customHeight="1">
      <c r="A231" s="1"/>
      <c r="B231" s="1"/>
      <c r="C231" s="1"/>
      <c r="D231" s="1"/>
      <c r="E231" s="8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1.0" customHeight="1">
      <c r="A232" s="1"/>
      <c r="B232" s="1"/>
      <c r="C232" s="1"/>
      <c r="D232" s="1"/>
      <c r="E232" s="8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1.0" customHeight="1">
      <c r="A233" s="1"/>
      <c r="B233" s="1"/>
      <c r="C233" s="1"/>
      <c r="D233" s="1"/>
      <c r="E233" s="8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1.0" customHeight="1">
      <c r="A234" s="1"/>
      <c r="B234" s="1"/>
      <c r="C234" s="1"/>
      <c r="D234" s="1"/>
      <c r="E234" s="8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1.0" customHeight="1">
      <c r="A235" s="1"/>
      <c r="B235" s="1"/>
      <c r="C235" s="1"/>
      <c r="D235" s="1"/>
      <c r="E235" s="8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1.0" customHeight="1">
      <c r="A236" s="1"/>
      <c r="B236" s="1"/>
      <c r="C236" s="1"/>
      <c r="D236" s="1"/>
      <c r="E236" s="8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1.0" customHeight="1">
      <c r="A237" s="1"/>
      <c r="B237" s="1"/>
      <c r="C237" s="1"/>
      <c r="D237" s="1"/>
      <c r="E237" s="8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1.0" customHeight="1">
      <c r="A238" s="1"/>
      <c r="B238" s="1"/>
      <c r="C238" s="1"/>
      <c r="D238" s="1"/>
      <c r="E238" s="8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1.0" customHeight="1">
      <c r="A239" s="1"/>
      <c r="B239" s="1"/>
      <c r="C239" s="1"/>
      <c r="D239" s="1"/>
      <c r="E239" s="8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</sheetData>
  <mergeCells count="32">
    <mergeCell ref="B29:C29"/>
    <mergeCell ref="B30:C30"/>
    <mergeCell ref="B31:C31"/>
    <mergeCell ref="B33:C33"/>
    <mergeCell ref="F24:G24"/>
    <mergeCell ref="F26:G26"/>
    <mergeCell ref="F25:G25"/>
    <mergeCell ref="B35:D35"/>
    <mergeCell ref="B36:C36"/>
    <mergeCell ref="F27:G27"/>
    <mergeCell ref="F30:G30"/>
    <mergeCell ref="F19:G19"/>
    <mergeCell ref="F20:G20"/>
    <mergeCell ref="F23:G23"/>
    <mergeCell ref="F21:G21"/>
    <mergeCell ref="F22:G22"/>
    <mergeCell ref="F28:G28"/>
    <mergeCell ref="F29:G29"/>
    <mergeCell ref="F34:Q37"/>
    <mergeCell ref="B37:C37"/>
    <mergeCell ref="B38:C38"/>
    <mergeCell ref="B23:D23"/>
    <mergeCell ref="B24:D24"/>
    <mergeCell ref="C2:D4"/>
    <mergeCell ref="B7:D7"/>
    <mergeCell ref="B14:C14"/>
    <mergeCell ref="B16:D16"/>
    <mergeCell ref="F17:H17"/>
    <mergeCell ref="I18:R19"/>
    <mergeCell ref="I20:R25"/>
    <mergeCell ref="B26:C26"/>
    <mergeCell ref="B27:C27"/>
  </mergeCells>
  <dataValidations>
    <dataValidation type="list" allowBlank="1" showDropDown="1" showInputMessage="1" prompt="Escolha um percentual de contribuição conforme tabela ao lado." sqref="D20">
      <formula1>Cont</formula1>
    </dataValidation>
  </dataValidations>
  <printOptions/>
  <pageMargins bottom="0.787401575" footer="0.0" header="0.0" left="0.511811024" right="0.511811024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41.75"/>
    <col customWidth="1" min="3" max="6" width="7.63"/>
  </cols>
  <sheetData>
    <row r="2">
      <c r="B2" s="13" t="s">
        <v>23</v>
      </c>
    </row>
    <row r="3">
      <c r="B3" s="85">
        <v>0.035</v>
      </c>
    </row>
    <row r="4">
      <c r="B4" s="86">
        <v>0.045</v>
      </c>
    </row>
    <row r="5">
      <c r="B5" s="86">
        <v>0.055</v>
      </c>
    </row>
    <row r="6">
      <c r="B6" s="86">
        <v>0.065</v>
      </c>
    </row>
    <row r="7">
      <c r="B7" s="86">
        <v>0.075</v>
      </c>
    </row>
    <row r="8">
      <c r="B8" s="86">
        <v>0.08</v>
      </c>
    </row>
    <row r="9">
      <c r="B9" s="86">
        <v>0.09</v>
      </c>
    </row>
    <row r="10">
      <c r="B10" s="86">
        <v>0.1</v>
      </c>
    </row>
    <row r="11">
      <c r="B11" s="86">
        <v>0.11</v>
      </c>
    </row>
    <row r="12">
      <c r="B12" s="86">
        <v>0.13</v>
      </c>
    </row>
    <row r="13">
      <c r="B13" s="87">
        <v>0.15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baseType="lpstr" size="4">
      <vt:lpstr>Cálculos comparativo</vt:lpstr>
      <vt:lpstr>Planilha4</vt:lpstr>
      <vt:lpstr>Cont</vt:lpstr>
      <vt:lpstr>CONTRIBUIÇÃO_PARA_O_PREVPLAN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Igor Bolzan</cp:lastModifiedBy>
  <dcterms:modified xsi:type="dcterms:W3CDTF">2022-05-24T17:54:21Z</dcterms:modified>
</cp:coreProperties>
</file>